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ownofleland-my.sharepoint.com/personal/jvelasquez_townofleland_com/Documents/Desktop/Permitting/"/>
    </mc:Choice>
  </mc:AlternateContent>
  <xr:revisionPtr revIDLastSave="13" documentId="8_{CBC9CD0F-EE5E-4EE2-9327-F463E13C2073}" xr6:coauthVersionLast="47" xr6:coauthVersionMax="47" xr10:uidLastSave="{5718374F-A112-4F0C-BFF1-86B501DF4A46}"/>
  <bookViews>
    <workbookView xWindow="-120" yWindow="-120" windowWidth="29040" windowHeight="15840" xr2:uid="{84483127-1B5E-4102-AB1C-748813CA5018}"/>
  </bookViews>
  <sheets>
    <sheet name="FY2025 ICC Costs (Rounded)"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C55" i="1"/>
  <c r="C52" i="1"/>
  <c r="R51" i="1"/>
  <c r="C48" i="1" s="1"/>
  <c r="C46" i="1"/>
  <c r="C43" i="1"/>
  <c r="P42" i="1"/>
  <c r="O42" i="1"/>
  <c r="L42" i="1" s="1"/>
  <c r="P41" i="1"/>
  <c r="O41" i="1"/>
  <c r="L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tc={3EB6FABA-6679-421B-994B-8A038DF1EB7F}</author>
    <author>tc={A06A925C-B42C-409A-8C15-027C2874E62F}</author>
    <author>tc={113D16EC-BAAE-4DE7-BE88-016B3E6CB99F}</author>
    <author>tc={0A38F44C-D2C4-4A35-86FB-ECFA1E5A576B}</author>
    <author>tc={D4140083-09BB-412D-9151-1FED614CFF50}</author>
    <author>tc={6CEB3728-A732-44F2-A2D8-7F73EA5006D6}</author>
    <author>tc={8804EA92-A1FA-4223-9E0B-A3648BF98543}</author>
    <author>tc={0B1A7B23-E3F4-4059-B470-2C5C9053445D}</author>
    <author>tc={9409D8D9-3404-4308-9266-10A9488ADBE5}</author>
    <author>tc={724248FE-A405-43C0-99FF-18047B4D808D}</author>
  </authors>
  <commentList>
    <comment ref="F40" authorId="0" shapeId="0" xr:uid="{3EB6FABA-6679-421B-994B-8A038DF1EB7F}">
      <text>
        <t>[Threaded comment]
Your version of Excel allows you to read this threaded comment; however, any edits to it will get removed if the file is opened in a newer version of Excel. Learn more: https://go.microsoft.com/fwlink/?linkid=870924
Comment:
    Enter value from table above</t>
      </text>
    </comment>
    <comment ref="I40" authorId="1" shapeId="0" xr:uid="{A06A925C-B42C-409A-8C15-027C2874E62F}">
      <text>
        <t>[Threaded comment]
Your version of Excel allows you to read this threaded comment; however, any edits to it will get removed if the file is opened in a newer version of Excel. Learn more: https://go.microsoft.com/fwlink/?linkid=870924
Comment:
    Enter total building area (square footage) under roof. Total new square footage.</t>
      </text>
    </comment>
    <comment ref="I43" authorId="2" shapeId="0" xr:uid="{113D16EC-BAAE-4DE7-BE88-016B3E6CB99F}">
      <text>
        <t>[Threaded comment]
Your version of Excel allows you to read this threaded comment; however, any edits to it will get removed if the file is opened in a newer version of Excel. Learn more: https://go.microsoft.com/fwlink/?linkid=870924
Comment:
    Enter Project Square Footage</t>
      </text>
    </comment>
    <comment ref="F46" authorId="3" shapeId="0" xr:uid="{0A38F44C-D2C4-4A35-86FB-ECFA1E5A576B}">
      <text>
        <t>[Threaded comment]
Your version of Excel allows you to read this threaded comment; however, any edits to it will get removed if the file is opened in a newer version of Excel. Learn more: https://go.microsoft.com/fwlink/?linkid=870924
Comment:
    Enter Value from the table above.</t>
      </text>
    </comment>
    <comment ref="I46" authorId="4" shapeId="0" xr:uid="{D4140083-09BB-412D-9151-1FED614CFF50}">
      <text>
        <t>[Threaded comment]
Your version of Excel allows you to read this threaded comment; however, any edits to it will get removed if the file is opened in a newer version of Excel. Learn more: https://go.microsoft.com/fwlink/?linkid=870924
Comment:
    Enter total building area (square footage) under roof. Total new square footage. Only applicable when square footage is &lt; or = 15,000 SF</t>
      </text>
    </comment>
    <comment ref="F48" authorId="5" shapeId="0" xr:uid="{6CEB3728-A732-44F2-A2D8-7F73EA5006D6}">
      <text>
        <t>[Threaded comment]
Your version of Excel allows you to read this threaded comment; however, any edits to it will get removed if the file is opened in a newer version of Excel. Learn more: https://go.microsoft.com/fwlink/?linkid=870924
Comment:
    Enter Value from the table above.</t>
      </text>
    </comment>
    <comment ref="I48" authorId="6" shapeId="0" xr:uid="{8804EA92-A1FA-4223-9E0B-A3648BF98543}">
      <text>
        <t xml:space="preserve">[Threaded comment]
Your version of Excel allows you to read this threaded comment; however, any edits to it will get removed if the file is opened in a newer version of Excel. Learn more: https://go.microsoft.com/fwlink/?linkid=870924
Comment:
    Enter total building area (square footage) under roof. Total new square footage. Only applicable when square footage is &gt; 15,000 SF
</t>
      </text>
    </comment>
    <comment ref="F52" authorId="7" shapeId="0" xr:uid="{0B1A7B23-E3F4-4059-B470-2C5C9053445D}">
      <text>
        <t>[Threaded comment]
Your version of Excel allows you to read this threaded comment; however, any edits to it will get removed if the file is opened in a newer version of Excel. Learn more: https://go.microsoft.com/fwlink/?linkid=870924
Comment:
    Enter Value from the table above.</t>
      </text>
    </comment>
    <comment ref="I52" authorId="8" shapeId="0" xr:uid="{9409D8D9-3404-4308-9266-10A9488ADBE5}">
      <text>
        <t>[Threaded comment]
Your version of Excel allows you to read this threaded comment; however, any edits to it will get removed if the file is opened in a newer version of Excel. Learn more: https://go.microsoft.com/fwlink/?linkid=870924
Comment:
    Enter total building area (square footage) under roof. Total new square footage.</t>
      </text>
    </comment>
    <comment ref="I55" authorId="9" shapeId="0" xr:uid="{724248FE-A405-43C0-99FF-18047B4D808D}">
      <text>
        <t>[Threaded comment]
Your version of Excel allows you to read this threaded comment; however, any edits to it will get removed if the file is opened in a newer version of Excel. Learn more: https://go.microsoft.com/fwlink/?linkid=870924
Comment:
    Enter total building area (square footage) under roof. Total new square footage.</t>
      </text>
    </comment>
  </commentList>
</comments>
</file>

<file path=xl/sharedStrings.xml><?xml version="1.0" encoding="utf-8"?>
<sst xmlns="http://schemas.openxmlformats.org/spreadsheetml/2006/main" count="88" uniqueCount="72">
  <si>
    <t>IB</t>
  </si>
  <si>
    <t>A-1 Assembly, theaters, without stage</t>
  </si>
  <si>
    <t>A-2 Assembly, restaurants, bars, banquet halls</t>
  </si>
  <si>
    <t>A-4 Assembly, arenas</t>
  </si>
  <si>
    <t>B Business</t>
  </si>
  <si>
    <t>E Educational</t>
  </si>
  <si>
    <t>F-1 Factory and industrial, moderate hazard</t>
  </si>
  <si>
    <t>F-2 Factory and industrial, low hazard</t>
  </si>
  <si>
    <t>H-1 High Hazard, explosives</t>
  </si>
  <si>
    <t>H234 High Hazard</t>
  </si>
  <si>
    <t>H-5 HPM</t>
  </si>
  <si>
    <t>I-1 Institutional, supervised environment</t>
  </si>
  <si>
    <t>I-2 Institutional, hospitals</t>
  </si>
  <si>
    <t>I-2 Institutional, nursing homes</t>
  </si>
  <si>
    <t>I-3 Institutional, restrained</t>
  </si>
  <si>
    <t>I-4 Institutional, day care facilities</t>
  </si>
  <si>
    <t>M Mercantile</t>
  </si>
  <si>
    <t>R-1 Residential, hotels</t>
  </si>
  <si>
    <t>R-2 Residential, multiple family</t>
  </si>
  <si>
    <t>R-4 Residential, care/assisted living facilities</t>
  </si>
  <si>
    <t>S-1 Storage, moderate hazard</t>
  </si>
  <si>
    <t>S-2 Storage, low hazard</t>
  </si>
  <si>
    <t>U Utility, miscellaneous</t>
  </si>
  <si>
    <t>Value from Table</t>
  </si>
  <si>
    <t>Building Area Under Roof</t>
  </si>
  <si>
    <t>Permit Fee</t>
  </si>
  <si>
    <t>IF(N31&gt;1300,N31-1300,0)</t>
  </si>
  <si>
    <t>IF((0.005*(O31))*M31)+(0.004*P31*M31)'</t>
  </si>
  <si>
    <t>Permit Fee Estimate</t>
  </si>
  <si>
    <t>R-3 Residential, one- and two-family dwelling</t>
  </si>
  <si>
    <t>Group (2024 International Building Code) - BVD February 2025</t>
  </si>
  <si>
    <t>A-1 Assembly, theaters, with stage</t>
  </si>
  <si>
    <t>A-2 Assembly, nightclubs</t>
  </si>
  <si>
    <t>A-3 Assembly, churches</t>
  </si>
  <si>
    <t>N.P.</t>
  </si>
  <si>
    <t>Private Garages use Utility, miscellaneous</t>
  </si>
  <si>
    <t>N.P. = not permitted</t>
  </si>
  <si>
    <t>Unfinished basements (Group R-3) = $31.50 per sq. ft.</t>
  </si>
  <si>
    <t>Residential Alterations</t>
  </si>
  <si>
    <t>New Residential Construction</t>
  </si>
  <si>
    <t>New Commercial Construction</t>
  </si>
  <si>
    <t>Project Square Footage</t>
  </si>
  <si>
    <t>Adjusted Value</t>
  </si>
  <si>
    <t>For shell only buildings deduct 20 percent</t>
  </si>
  <si>
    <t>Permit Fee Formula: Building Area Under Roof × ICC Building Valuation Table Value × 0.005 = Permit Fee.</t>
  </si>
  <si>
    <t>Commercial Shell Construction</t>
  </si>
  <si>
    <t>Permit Fee Formula: Building Area Under Roof × ICC Building Valuation Table Value × 0.004 x 80% = Permit Fee.</t>
  </si>
  <si>
    <t>Commercial Upfit or Alteration</t>
  </si>
  <si>
    <t>Permit Fee Formula: Project Square Footage × $60 × 0.004 = Permit Fee.</t>
  </si>
  <si>
    <r>
      <rPr>
        <b/>
        <sz val="12"/>
        <color rgb="FF006100"/>
        <rFont val="Calibri"/>
        <family val="2"/>
        <scheme val="minor"/>
      </rPr>
      <t>IA</t>
    </r>
  </si>
  <si>
    <r>
      <rPr>
        <b/>
        <sz val="12"/>
        <color rgb="FF006100"/>
        <rFont val="Calibri"/>
        <family val="2"/>
        <scheme val="minor"/>
      </rPr>
      <t>IIA</t>
    </r>
  </si>
  <si>
    <r>
      <rPr>
        <b/>
        <sz val="12"/>
        <color rgb="FF006100"/>
        <rFont val="Calibri"/>
        <family val="2"/>
        <scheme val="minor"/>
      </rPr>
      <t>IIB</t>
    </r>
  </si>
  <si>
    <r>
      <rPr>
        <b/>
        <sz val="12"/>
        <color rgb="FF006100"/>
        <rFont val="Calibri"/>
        <family val="2"/>
        <scheme val="minor"/>
      </rPr>
      <t>IIIA</t>
    </r>
  </si>
  <si>
    <r>
      <rPr>
        <b/>
        <sz val="12"/>
        <color rgb="FF006100"/>
        <rFont val="Calibri"/>
        <family val="2"/>
        <scheme val="minor"/>
      </rPr>
      <t>IIIB</t>
    </r>
  </si>
  <si>
    <r>
      <rPr>
        <b/>
        <sz val="12"/>
        <color rgb="FF006100"/>
        <rFont val="Calibri"/>
        <family val="2"/>
        <scheme val="minor"/>
      </rPr>
      <t>IV</t>
    </r>
  </si>
  <si>
    <r>
      <rPr>
        <b/>
        <sz val="12"/>
        <color rgb="FF006100"/>
        <rFont val="Calibri"/>
        <family val="2"/>
        <scheme val="minor"/>
      </rPr>
      <t>VA</t>
    </r>
  </si>
  <si>
    <r>
      <rPr>
        <b/>
        <sz val="12"/>
        <color rgb="FF006100"/>
        <rFont val="Calibri"/>
        <family val="2"/>
        <scheme val="minor"/>
      </rPr>
      <t>VB</t>
    </r>
  </si>
  <si>
    <r>
      <rPr>
        <sz val="12"/>
        <rFont val="Calibri"/>
        <family val="2"/>
        <scheme val="minor"/>
      </rPr>
      <t>A-3 Assembly, general, community halls, libraries,
museums</t>
    </r>
  </si>
  <si>
    <r>
      <t xml:space="preserve">Example: </t>
    </r>
    <r>
      <rPr>
        <b/>
        <sz val="12"/>
        <color rgb="FF000000"/>
        <rFont val="Calibri"/>
        <family val="2"/>
        <scheme val="minor"/>
      </rPr>
      <t>2,500</t>
    </r>
    <r>
      <rPr>
        <sz val="12"/>
        <color rgb="FF000000"/>
        <rFont val="Calibri"/>
        <family val="2"/>
        <scheme val="minor"/>
      </rPr>
      <t xml:space="preserve"> sq. ft. single-family home with Type VB construction, the permit fee is calculated as follows: (2,500 × </t>
    </r>
    <r>
      <rPr>
        <b/>
        <sz val="12"/>
        <color rgb="FFFF0000"/>
        <rFont val="Calibri"/>
        <family val="2"/>
        <scheme val="minor"/>
      </rPr>
      <t xml:space="preserve">$169.09 </t>
    </r>
    <r>
      <rPr>
        <sz val="12"/>
        <color rgb="FF000000"/>
        <rFont val="Calibri"/>
        <family val="2"/>
        <scheme val="minor"/>
      </rPr>
      <t>× 0.005) = $2,113.63. Please Note: This estimate includes the building permit fee only. It does not include zoning review fees, administrative fees, the Homeowners Recovery Fee, or any other applicable charges.</t>
    </r>
  </si>
  <si>
    <r>
      <t xml:space="preserve">Example: </t>
    </r>
    <r>
      <rPr>
        <b/>
        <sz val="12"/>
        <color rgb="FF000000"/>
        <rFont val="Calibri"/>
        <family val="2"/>
        <scheme val="minor"/>
      </rPr>
      <t>750</t>
    </r>
    <r>
      <rPr>
        <sz val="12"/>
        <color rgb="FF000000"/>
        <rFont val="Calibri"/>
        <family val="2"/>
        <scheme val="minor"/>
      </rPr>
      <t xml:space="preserve"> sq. ft. alteration project, the permit fee is calculated as follows: (750 ×</t>
    </r>
    <r>
      <rPr>
        <b/>
        <sz val="12"/>
        <color rgb="FF000000"/>
        <rFont val="Calibri"/>
        <family val="2"/>
        <scheme val="minor"/>
      </rPr>
      <t xml:space="preserve"> </t>
    </r>
    <r>
      <rPr>
        <b/>
        <sz val="12"/>
        <color rgb="FFFF0000"/>
        <rFont val="Calibri"/>
        <family val="2"/>
        <scheme val="minor"/>
      </rPr>
      <t>$60</t>
    </r>
    <r>
      <rPr>
        <sz val="12"/>
        <color rgb="FF000000"/>
        <rFont val="Calibri"/>
        <family val="2"/>
        <scheme val="minor"/>
      </rPr>
      <t xml:space="preserve"> × 0.005) = $225. Please Note: This estimate includes the building permit fee only. It does not include zoning review fees, administrative fees, the Homeowners Recovery Fee, or any other applicable charges.</t>
    </r>
  </si>
  <si>
    <r>
      <t xml:space="preserve">Example: </t>
    </r>
    <r>
      <rPr>
        <b/>
        <sz val="12"/>
        <color rgb="FF000000"/>
        <rFont val="Calibri"/>
        <family val="2"/>
        <scheme val="minor"/>
      </rPr>
      <t>15,000</t>
    </r>
    <r>
      <rPr>
        <sz val="12"/>
        <color rgb="FF000000"/>
        <rFont val="Calibri"/>
        <family val="2"/>
        <scheme val="minor"/>
      </rPr>
      <t xml:space="preserve"> sf business occupancy with IIB construction the fee calculation is (15,000 x </t>
    </r>
    <r>
      <rPr>
        <b/>
        <sz val="12"/>
        <color rgb="FFFF0000"/>
        <rFont val="Calibri"/>
        <family val="2"/>
        <scheme val="minor"/>
      </rPr>
      <t xml:space="preserve">$265.76 </t>
    </r>
    <r>
      <rPr>
        <sz val="12"/>
        <color rgb="FF000000"/>
        <rFont val="Calibri"/>
        <family val="2"/>
        <scheme val="minor"/>
      </rPr>
      <t>x 0.004) = $15,945.60</t>
    </r>
  </si>
  <si>
    <r>
      <t xml:space="preserve">Example: </t>
    </r>
    <r>
      <rPr>
        <b/>
        <sz val="12"/>
        <color rgb="FF000000"/>
        <rFont val="Calibri"/>
        <family val="2"/>
        <scheme val="minor"/>
      </rPr>
      <t>15,000</t>
    </r>
    <r>
      <rPr>
        <sz val="12"/>
        <color rgb="FF000000"/>
        <rFont val="Calibri"/>
        <family val="2"/>
        <scheme val="minor"/>
      </rPr>
      <t xml:space="preserve"> sf business occupancy with IIB construction the fee calculation is (15,000 x </t>
    </r>
    <r>
      <rPr>
        <b/>
        <sz val="12"/>
        <color rgb="FFFF0000"/>
        <rFont val="Calibri"/>
        <family val="2"/>
        <scheme val="minor"/>
      </rPr>
      <t xml:space="preserve">$265.76 </t>
    </r>
    <r>
      <rPr>
        <sz val="12"/>
        <color rgb="FF000000"/>
        <rFont val="Calibri"/>
        <family val="2"/>
        <scheme val="minor"/>
      </rPr>
      <t>x 0.004) x 80% = $12,756.48</t>
    </r>
  </si>
  <si>
    <r>
      <t xml:space="preserve">Permit Fee Formula: </t>
    </r>
    <r>
      <rPr>
        <b/>
        <i/>
        <sz val="12"/>
        <color rgb="FF000000"/>
        <rFont val="Calibri"/>
        <family val="2"/>
        <scheme val="minor"/>
      </rPr>
      <t>For building area &lt; or = 15,000 square feet</t>
    </r>
    <r>
      <rPr>
        <sz val="12"/>
        <color rgb="FF000000"/>
        <rFont val="Calibri"/>
        <family val="2"/>
        <scheme val="minor"/>
      </rPr>
      <t xml:space="preserve"> use Building Area x ICC table value x 0.004 = Permit Fee</t>
    </r>
  </si>
  <si>
    <r>
      <t xml:space="preserve">Permit Fee Formula: </t>
    </r>
    <r>
      <rPr>
        <b/>
        <i/>
        <sz val="12"/>
        <color rgb="FF000000"/>
        <rFont val="Calibri"/>
        <family val="2"/>
        <scheme val="minor"/>
      </rPr>
      <t>For building area &gt; 15,000 square feet</t>
    </r>
    <r>
      <rPr>
        <sz val="12"/>
        <color rgb="FF000000"/>
        <rFont val="Calibri"/>
        <family val="2"/>
        <scheme val="minor"/>
      </rPr>
      <t xml:space="preserve"> use ((15,000 x ICC table value x 0.004) + (Building Area above 15,000 x ICC table value x 0.002)) = Permit Fee</t>
    </r>
  </si>
  <si>
    <t xml:space="preserve">(Effective July 1 of each year, the Town of Leland Fee Schedule determines construction values using the February edition of that year’s International Code Council (ICC) Building Valuation Data (BVD), based on the project's occupancy and construction type.) </t>
  </si>
  <si>
    <t xml:space="preserve">Click here to access the Town of Leland Permit and Inspections Fee Schedule </t>
  </si>
  <si>
    <t>Example: 25000 sf business occupancy with Type IIB construction the fee calculation is ((15,000 x $265.76 x 0.004) = $15,945.60 + (10,000 x $265.76 x 0.002)) = $5,315.20 for a total of $21,260.80. Please Note: This estimate includes the building permit fee only. It does not include zoning review fees, administrative fees, the Homeowners Recovery Fee, or any other applicable charges.</t>
  </si>
  <si>
    <t>Example: 4500 sf business occupancy with Type IIB construction the fee calculation is (4,500 x $60 x 0.004) = $1,080.  Please Note: This estimate includes the building permit fee only. It does not include zoning review fees, administrative fees, the Homeowners Recovery Fee, or any other applicable charges.</t>
  </si>
  <si>
    <t>Town of Leland Permit Fee Calculator (Estimate Only)</t>
  </si>
  <si>
    <t>Permit Fee Formula: Project Square Footage × $60 × 0.005. Note: A minimum permit fee of $100 applies to any project where the calculated fee falls below this amount.</t>
  </si>
  <si>
    <r>
      <rPr>
        <b/>
        <sz val="12"/>
        <color rgb="FFFF0000"/>
        <rFont val="Calibri"/>
        <family val="2"/>
        <scheme val="minor"/>
      </rPr>
      <t>Disclaimer</t>
    </r>
    <r>
      <rPr>
        <sz val="12"/>
        <color rgb="FF000000"/>
        <rFont val="Calibri"/>
        <family val="2"/>
        <scheme val="minor"/>
      </rPr>
      <t xml:space="preserve">: For budgeting purposes, the </t>
    </r>
    <r>
      <rPr>
        <b/>
        <sz val="12"/>
        <color rgb="FF000000"/>
        <rFont val="Calibri"/>
        <family val="2"/>
        <scheme val="minor"/>
      </rPr>
      <t>Permit Fee Calculator</t>
    </r>
    <r>
      <rPr>
        <sz val="12"/>
        <color rgb="FF000000"/>
        <rFont val="Calibri"/>
        <family val="2"/>
        <scheme val="minor"/>
      </rPr>
      <t xml:space="preserve"> may be used to </t>
    </r>
    <r>
      <rPr>
        <b/>
        <sz val="12"/>
        <color rgb="FFFF0000"/>
        <rFont val="Calibri"/>
        <family val="2"/>
        <scheme val="minor"/>
      </rPr>
      <t>estimate</t>
    </r>
    <r>
      <rPr>
        <sz val="12"/>
        <color rgb="FF000000"/>
        <rFont val="Calibri"/>
        <family val="2"/>
        <scheme val="minor"/>
      </rPr>
      <t xml:space="preserve"> the permit fees based on the ICC BVD table and Town of Leland Fee Schedule. To </t>
    </r>
    <r>
      <rPr>
        <b/>
        <sz val="12"/>
        <color rgb="FF000000"/>
        <rFont val="Calibri"/>
        <family val="2"/>
        <scheme val="minor"/>
      </rPr>
      <t>estimate</t>
    </r>
    <r>
      <rPr>
        <sz val="12"/>
        <color rgb="FF000000"/>
        <rFont val="Calibri"/>
        <family val="2"/>
        <scheme val="minor"/>
      </rPr>
      <t xml:space="preserve"> your fees for the applicable scope below, please enter a value from the ICC Table (ABOVE) -- or use the adjusted value, if present -- along with the TOTAL AREA of the construction which is typically the entire area under a roof. </t>
    </r>
  </si>
  <si>
    <t>For new commercial construction with 2 or more occupancies, the first 15,000 square feet will be calculated using the applicable values from BVD table, occupancy classification and construction type, multiplied by 0.004. Any square footage beyond 15,000 will be calculated using the applicable rate, but with a  0.002 multipler. For example, 11,000 sf B occupancy IIB construction and 5,000 sf S-1 occuapancy IIB construction. (11,000 x $265.76 x .004) + (4,000 x $128.89 x 0.004) + (1,000 x $128.89 x 0.002) = $14,013.46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</si>
</sst>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quot;$&quot;#,##0.00"/>
  </numFmts>
  <fonts count="20" x14ac:knownFonts="1">
    <font>
      <sz val="10"/>
      <color rgb="FF000000"/>
      <name val="Times New Roman"/>
      <charset val="204"/>
    </font>
    <font>
      <sz val="12"/>
      <color rgb="FF000000"/>
      <name val="Times New Roman"/>
      <family val="1"/>
    </font>
    <font>
      <sz val="10"/>
      <color rgb="FF000000"/>
      <name val="Times New Roman"/>
      <charset val="204"/>
    </font>
    <font>
      <sz val="10"/>
      <name val="Arial"/>
    </font>
    <font>
      <b/>
      <sz val="18"/>
      <name val="Arial"/>
    </font>
    <font>
      <b/>
      <sz val="12"/>
      <name val="Arial"/>
    </font>
    <font>
      <sz val="10"/>
      <name val="Arial"/>
      <family val="2"/>
    </font>
    <font>
      <b/>
      <sz val="24"/>
      <color rgb="FF000000"/>
      <name val="Calibri"/>
      <family val="2"/>
      <scheme val="minor"/>
    </font>
    <font>
      <sz val="12"/>
      <color rgb="FF000000"/>
      <name val="Calibri"/>
      <family val="2"/>
      <scheme val="minor"/>
    </font>
    <font>
      <b/>
      <sz val="12"/>
      <color rgb="FF006100"/>
      <name val="Calibri"/>
      <family val="2"/>
      <scheme val="minor"/>
    </font>
    <font>
      <b/>
      <sz val="12"/>
      <name val="Calibri"/>
      <family val="2"/>
      <scheme val="minor"/>
    </font>
    <font>
      <sz val="12"/>
      <name val="Calibri"/>
      <family val="2"/>
      <scheme val="minor"/>
    </font>
    <font>
      <b/>
      <sz val="12"/>
      <color rgb="FF000000"/>
      <name val="Calibri"/>
      <family val="2"/>
      <scheme val="minor"/>
    </font>
    <font>
      <sz val="24"/>
      <color rgb="FF000000"/>
      <name val="Calibri"/>
      <family val="2"/>
      <scheme val="minor"/>
    </font>
    <font>
      <sz val="18"/>
      <color rgb="FF000000"/>
      <name val="Calibri"/>
      <family val="2"/>
      <scheme val="minor"/>
    </font>
    <font>
      <b/>
      <sz val="12"/>
      <color rgb="FFFF0000"/>
      <name val="Calibri"/>
      <family val="2"/>
      <scheme val="minor"/>
    </font>
    <font>
      <b/>
      <sz val="16"/>
      <color rgb="FF000000"/>
      <name val="Calibri"/>
      <family val="2"/>
      <scheme val="minor"/>
    </font>
    <font>
      <b/>
      <i/>
      <sz val="12"/>
      <color rgb="FF000000"/>
      <name val="Calibri"/>
      <family val="2"/>
      <scheme val="minor"/>
    </font>
    <font>
      <u/>
      <sz val="10"/>
      <color theme="10"/>
      <name val="Times New Roman"/>
      <charset val="204"/>
    </font>
    <font>
      <u/>
      <sz val="16"/>
      <color theme="10"/>
      <name val="Calibri"/>
      <family val="2"/>
      <scheme val="minor"/>
    </font>
  </fonts>
  <fills count="9">
    <fill>
      <patternFill patternType="none"/>
    </fill>
    <fill>
      <patternFill patternType="gray125"/>
    </fill>
    <fill>
      <patternFill patternType="solid">
        <fgColor rgb="FFC1F5C7"/>
      </patternFill>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C000"/>
        <bgColor indexed="64"/>
      </patternFill>
    </fill>
  </fills>
  <borders count="21">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double">
        <color indexed="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0">
      <alignment vertical="top"/>
    </xf>
    <xf numFmtId="3" fontId="6" fillId="0" borderId="0" applyFont="0" applyFill="0" applyBorder="0" applyAlignment="0" applyProtection="0"/>
    <xf numFmtId="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4" fillId="0" borderId="0" applyNumberFormat="0" applyFont="0" applyFill="0" applyAlignment="0" applyProtection="0"/>
    <xf numFmtId="0" fontId="5" fillId="0" borderId="0" applyNumberFormat="0" applyFont="0" applyFill="0" applyAlignment="0" applyProtection="0"/>
    <xf numFmtId="0" fontId="6" fillId="0" borderId="4" applyNumberFormat="0" applyFont="0" applyBorder="0" applyAlignment="0" applyProtection="0"/>
    <xf numFmtId="0" fontId="18" fillId="0" borderId="0" applyNumberFormat="0" applyFill="0" applyBorder="0" applyAlignment="0" applyProtection="0"/>
  </cellStyleXfs>
  <cellXfs count="67">
    <xf numFmtId="0" fontId="0" fillId="0" borderId="0" xfId="0"/>
    <xf numFmtId="0" fontId="1" fillId="0" borderId="0" xfId="0" applyFont="1" applyAlignment="1">
      <alignment horizontal="left" vertical="top"/>
    </xf>
    <xf numFmtId="44" fontId="1" fillId="0" borderId="0" xfId="2" applyFont="1" applyAlignment="1">
      <alignment horizontal="left" vertical="top"/>
    </xf>
    <xf numFmtId="0" fontId="1" fillId="0" borderId="0" xfId="0" quotePrefix="1" applyFont="1" applyAlignment="1">
      <alignment horizontal="left" vertical="top"/>
    </xf>
    <xf numFmtId="0" fontId="1" fillId="4" borderId="0" xfId="0" applyFont="1" applyFill="1" applyAlignment="1">
      <alignment horizontal="left" vertical="top"/>
    </xf>
    <xf numFmtId="0" fontId="9" fillId="2" borderId="5" xfId="0" applyFont="1" applyFill="1" applyBorder="1" applyAlignment="1">
      <alignment horizontal="left" vertical="top"/>
    </xf>
    <xf numFmtId="0" fontId="10" fillId="2"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1" fillId="3" borderId="1" xfId="0" applyFont="1" applyFill="1" applyBorder="1" applyAlignment="1">
      <alignment horizontal="left" vertical="top"/>
    </xf>
    <xf numFmtId="0" fontId="8" fillId="0" borderId="2" xfId="0" applyFont="1" applyBorder="1" applyAlignment="1">
      <alignment horizontal="center" vertical="center"/>
    </xf>
    <xf numFmtId="0" fontId="8" fillId="3" borderId="1" xfId="0" applyFont="1" applyFill="1" applyBorder="1" applyAlignment="1">
      <alignment horizontal="left" vertical="top"/>
    </xf>
    <xf numFmtId="0" fontId="8" fillId="8" borderId="2" xfId="0" applyFont="1" applyFill="1" applyBorder="1" applyAlignment="1">
      <alignment horizontal="center" vertical="center"/>
    </xf>
    <xf numFmtId="0" fontId="11" fillId="3" borderId="3" xfId="0" applyFont="1" applyFill="1" applyBorder="1" applyAlignment="1">
      <alignment horizontal="left" vertical="top"/>
    </xf>
    <xf numFmtId="0" fontId="8" fillId="0" borderId="17" xfId="0" applyFont="1" applyBorder="1" applyAlignment="1">
      <alignment horizontal="center" vertical="center"/>
    </xf>
    <xf numFmtId="0" fontId="8" fillId="0" borderId="9" xfId="0" applyFont="1" applyBorder="1" applyAlignment="1">
      <alignment horizontal="left" vertical="top"/>
    </xf>
    <xf numFmtId="0" fontId="8" fillId="0" borderId="10" xfId="0" applyFont="1" applyBorder="1" applyAlignment="1">
      <alignment horizontal="left" vertical="top"/>
    </xf>
    <xf numFmtId="0" fontId="8" fillId="0" borderId="11" xfId="0" applyFont="1" applyBorder="1" applyAlignment="1">
      <alignment horizontal="left" vertical="top"/>
    </xf>
    <xf numFmtId="0" fontId="8" fillId="0" borderId="12" xfId="0" applyFont="1" applyBorder="1" applyAlignment="1">
      <alignment horizontal="left" vertical="top"/>
    </xf>
    <xf numFmtId="0" fontId="8" fillId="0" borderId="0" xfId="0" applyFont="1" applyAlignment="1">
      <alignment horizontal="left" vertical="top"/>
    </xf>
    <xf numFmtId="0" fontId="8" fillId="0" borderId="13" xfId="0" applyFont="1" applyBorder="1" applyAlignment="1">
      <alignment horizontal="left" vertical="top"/>
    </xf>
    <xf numFmtId="0" fontId="8" fillId="4" borderId="10" xfId="0" applyFont="1" applyFill="1" applyBorder="1" applyAlignment="1">
      <alignment horizontal="left" vertical="top"/>
    </xf>
    <xf numFmtId="0" fontId="8" fillId="0" borderId="12" xfId="0" applyFont="1" applyBorder="1" applyAlignment="1">
      <alignment horizontal="left" vertical="top" wrapText="1"/>
    </xf>
    <xf numFmtId="0" fontId="8" fillId="4" borderId="0" xfId="0" applyFont="1" applyFill="1" applyAlignment="1">
      <alignment horizontal="left" vertical="top"/>
    </xf>
    <xf numFmtId="0" fontId="8" fillId="5" borderId="0" xfId="0" applyFont="1" applyFill="1" applyAlignment="1">
      <alignment horizontal="left" vertical="top"/>
    </xf>
    <xf numFmtId="0" fontId="8" fillId="0" borderId="14" xfId="0" applyFont="1" applyBorder="1" applyAlignment="1">
      <alignment horizontal="left" vertical="top" wrapText="1"/>
    </xf>
    <xf numFmtId="0" fontId="8" fillId="0" borderId="15" xfId="0" applyFont="1" applyBorder="1" applyAlignment="1">
      <alignment horizontal="left" vertical="top"/>
    </xf>
    <xf numFmtId="0" fontId="8" fillId="0" borderId="16" xfId="0" applyFont="1" applyBorder="1" applyAlignment="1">
      <alignment horizontal="left" vertical="top"/>
    </xf>
    <xf numFmtId="0" fontId="16" fillId="5" borderId="12"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9" xfId="0" applyFont="1" applyFill="1" applyBorder="1" applyAlignment="1">
      <alignment horizontal="left" vertical="top" wrapText="1"/>
    </xf>
    <xf numFmtId="0" fontId="16" fillId="5" borderId="9" xfId="0" applyFont="1" applyFill="1" applyBorder="1" applyAlignment="1">
      <alignment horizontal="left" vertical="top" wrapText="1"/>
    </xf>
    <xf numFmtId="0" fontId="8" fillId="5" borderId="10" xfId="0" applyFont="1" applyFill="1" applyBorder="1" applyAlignment="1">
      <alignment horizontal="left" vertical="top"/>
    </xf>
    <xf numFmtId="0" fontId="7" fillId="0" borderId="2" xfId="0" applyFont="1" applyBorder="1" applyAlignment="1">
      <alignment horizontal="center" vertical="top"/>
    </xf>
    <xf numFmtId="0" fontId="8" fillId="0" borderId="2" xfId="0" applyFont="1" applyBorder="1" applyAlignment="1">
      <alignment horizontal="center" vertical="top"/>
    </xf>
    <xf numFmtId="0" fontId="19" fillId="0" borderId="18" xfId="11" applyFont="1" applyBorder="1" applyAlignment="1">
      <alignment horizontal="center" vertical="center" wrapText="1"/>
    </xf>
    <xf numFmtId="0" fontId="19" fillId="0" borderId="19" xfId="11" applyFont="1" applyBorder="1" applyAlignment="1">
      <alignment horizontal="center" vertical="center" wrapText="1"/>
    </xf>
    <xf numFmtId="0" fontId="19" fillId="0" borderId="20" xfId="11" applyFont="1" applyBorder="1" applyAlignment="1">
      <alignment horizontal="center" vertical="center" wrapText="1"/>
    </xf>
    <xf numFmtId="0" fontId="8" fillId="5" borderId="0" xfId="0" applyFont="1" applyFill="1" applyAlignment="1">
      <alignment horizontal="center" vertical="center"/>
    </xf>
    <xf numFmtId="0" fontId="8" fillId="5" borderId="0" xfId="0" applyFont="1" applyFill="1" applyAlignment="1">
      <alignment horizontal="center" vertical="top" wrapText="1"/>
    </xf>
    <xf numFmtId="0" fontId="8" fillId="5" borderId="13" xfId="0" applyFont="1" applyFill="1" applyBorder="1" applyAlignment="1">
      <alignment horizontal="center" vertical="top" wrapText="1"/>
    </xf>
    <xf numFmtId="164" fontId="13" fillId="0" borderId="0" xfId="2" applyNumberFormat="1" applyFont="1" applyBorder="1" applyAlignment="1">
      <alignment horizontal="center" vertical="center"/>
    </xf>
    <xf numFmtId="0" fontId="14" fillId="7" borderId="0" xfId="0" applyFont="1" applyFill="1" applyAlignment="1">
      <alignment horizontal="center" vertical="center"/>
    </xf>
    <xf numFmtId="0" fontId="14" fillId="7" borderId="0" xfId="1" applyNumberFormat="1" applyFont="1" applyFill="1" applyBorder="1" applyAlignment="1">
      <alignment horizontal="center" vertical="center"/>
    </xf>
    <xf numFmtId="0" fontId="14" fillId="7" borderId="13" xfId="1" applyNumberFormat="1" applyFont="1" applyFill="1" applyBorder="1" applyAlignment="1">
      <alignment horizontal="center" vertical="center"/>
    </xf>
    <xf numFmtId="0" fontId="8" fillId="4" borderId="10" xfId="0" applyFont="1" applyFill="1" applyBorder="1" applyAlignment="1">
      <alignment horizontal="center" vertical="center"/>
    </xf>
    <xf numFmtId="0" fontId="8" fillId="4" borderId="10" xfId="0" applyFont="1" applyFill="1" applyBorder="1" applyAlignment="1">
      <alignment horizontal="center" vertical="top" wrapText="1"/>
    </xf>
    <xf numFmtId="0" fontId="8" fillId="4" borderId="11" xfId="0" applyFont="1" applyFill="1" applyBorder="1" applyAlignment="1">
      <alignment horizontal="center" vertical="top" wrapText="1"/>
    </xf>
    <xf numFmtId="0" fontId="14" fillId="6" borderId="0" xfId="0" applyFont="1" applyFill="1" applyAlignment="1">
      <alignment horizontal="center" vertical="center"/>
    </xf>
    <xf numFmtId="6" fontId="14" fillId="7" borderId="0" xfId="0" applyNumberFormat="1" applyFont="1" applyFill="1" applyAlignment="1">
      <alignment horizontal="center" vertical="center"/>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8" fillId="0" borderId="13" xfId="0" applyFont="1" applyBorder="1" applyAlignment="1">
      <alignment horizontal="left" vertical="top" wrapText="1"/>
    </xf>
    <xf numFmtId="0" fontId="10" fillId="2" borderId="8" xfId="0" applyFont="1" applyFill="1" applyBorder="1" applyAlignment="1">
      <alignment horizontal="center" vertical="center"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8" fillId="5" borderId="10" xfId="0" applyFont="1" applyFill="1" applyBorder="1" applyAlignment="1">
      <alignment horizontal="center" vertical="center"/>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14" fillId="6" borderId="0" xfId="1" applyNumberFormat="1" applyFont="1" applyFill="1" applyBorder="1" applyAlignment="1">
      <alignment horizontal="center" vertical="center"/>
    </xf>
    <xf numFmtId="0" fontId="14" fillId="6" borderId="13" xfId="1" applyNumberFormat="1" applyFont="1" applyFill="1" applyBorder="1" applyAlignment="1">
      <alignment horizontal="center" vertical="center"/>
    </xf>
    <xf numFmtId="0" fontId="8" fillId="4" borderId="0" xfId="0" applyFont="1" applyFill="1" applyAlignment="1">
      <alignment horizontal="center" vertical="center"/>
    </xf>
    <xf numFmtId="0" fontId="8" fillId="4" borderId="0" xfId="0" applyFont="1" applyFill="1" applyAlignment="1">
      <alignment horizontal="center" vertical="top" wrapText="1"/>
    </xf>
    <xf numFmtId="0" fontId="8" fillId="4" borderId="13" xfId="0" applyFont="1" applyFill="1" applyBorder="1" applyAlignment="1">
      <alignment horizontal="center" vertical="top" wrapText="1"/>
    </xf>
    <xf numFmtId="6" fontId="14" fillId="6" borderId="0" xfId="0" applyNumberFormat="1" applyFont="1" applyFill="1" applyAlignment="1">
      <alignment horizontal="center" vertical="center"/>
    </xf>
  </cellXfs>
  <cellStyles count="12">
    <cellStyle name="Comma" xfId="1" builtinId="3"/>
    <cellStyle name="Comma0" xfId="4" xr:uid="{39BD063A-F883-42C5-902B-711B5CF774A5}"/>
    <cellStyle name="Currency" xfId="2" builtinId="4"/>
    <cellStyle name="Currency0" xfId="5" xr:uid="{F2F85C4D-0BCA-436D-878F-28D35C7A3012}"/>
    <cellStyle name="Date" xfId="6" xr:uid="{0124D193-B3EE-4943-BF7F-3D84F19A07B7}"/>
    <cellStyle name="Fixed" xfId="7" xr:uid="{840A738C-E666-4892-AF4E-B9F625909744}"/>
    <cellStyle name="Heading 1 2" xfId="8" xr:uid="{C4511CBA-C498-4202-8757-41674E1DED27}"/>
    <cellStyle name="Heading 2 2" xfId="9" xr:uid="{F3826AF1-A83E-44A4-8E53-90EFFD7B5888}"/>
    <cellStyle name="Hyperlink" xfId="11" builtinId="8"/>
    <cellStyle name="Normal" xfId="0" builtinId="0"/>
    <cellStyle name="Normal 2" xfId="3" xr:uid="{86380684-FCD6-499D-A4B4-491E1D3A98BF}"/>
    <cellStyle name="Total 2" xfId="10" xr:uid="{96E2D73F-4C29-4B40-A957-3213264B3F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oe Velasquez" id="{82F41FF8-EEE8-4AF0-91CF-19E7BA1AC59B}" userId="S::jvelasquez@TOWNOFLELAND.COM::915d9a2c-c82c-4bc2-9358-dbff902e6760"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0" dT="2025-07-07T17:06:25.79" personId="{82F41FF8-EEE8-4AF0-91CF-19E7BA1AC59B}" id="{3EB6FABA-6679-421B-994B-8A038DF1EB7F}">
    <text>Enter value from table above</text>
  </threadedComment>
  <threadedComment ref="I40" dT="2025-07-07T17:06:40.06" personId="{82F41FF8-EEE8-4AF0-91CF-19E7BA1AC59B}" id="{A06A925C-B42C-409A-8C15-027C2874E62F}">
    <text>Enter total building area (square footage) under roof. Total new square footage.</text>
  </threadedComment>
  <threadedComment ref="I43" dT="2025-07-07T17:06:40.06" personId="{82F41FF8-EEE8-4AF0-91CF-19E7BA1AC59B}" id="{113D16EC-BAAE-4DE7-BE88-016B3E6CB99F}">
    <text>Enter Project Square Footage</text>
  </threadedComment>
  <threadedComment ref="F46" dT="2025-07-07T17:07:25.32" personId="{82F41FF8-EEE8-4AF0-91CF-19E7BA1AC59B}" id="{0A38F44C-D2C4-4A35-86FB-ECFA1E5A576B}">
    <text>Enter Value from the table above.</text>
  </threadedComment>
  <threadedComment ref="I46" dT="2025-07-07T17:06:58.75" personId="{82F41FF8-EEE8-4AF0-91CF-19E7BA1AC59B}" id="{D4140083-09BB-412D-9151-1FED614CFF50}">
    <text>Enter total building area (square footage) under roof. Total new square footage. Only applicable when square footage is &lt; or = 15,000 SF</text>
  </threadedComment>
  <threadedComment ref="F48" dT="2025-07-07T17:07:25.32" personId="{82F41FF8-EEE8-4AF0-91CF-19E7BA1AC59B}" id="{6CEB3728-A732-44F2-A2D8-7F73EA5006D6}">
    <text>Enter Value from the table above.</text>
  </threadedComment>
  <threadedComment ref="I48" dT="2025-07-07T17:06:58.75" personId="{82F41FF8-EEE8-4AF0-91CF-19E7BA1AC59B}" id="{8804EA92-A1FA-4223-9E0B-A3648BF98543}">
    <text xml:space="preserve">Enter total building area (square footage) under roof. Total new square footage. Only applicable when square footage is &gt; 15,000 SF
</text>
  </threadedComment>
  <threadedComment ref="F52" dT="2025-07-07T17:07:25.32" personId="{82F41FF8-EEE8-4AF0-91CF-19E7BA1AC59B}" id="{0B1A7B23-E3F4-4059-B470-2C5C9053445D}">
    <text>Enter Value from the table above.</text>
  </threadedComment>
  <threadedComment ref="I52" dT="2025-07-07T17:06:58.75" personId="{82F41FF8-EEE8-4AF0-91CF-19E7BA1AC59B}" id="{9409D8D9-3404-4308-9266-10A9488ADBE5}">
    <text>Enter total building area (square footage) under roof. Total new square footage.</text>
  </threadedComment>
  <threadedComment ref="I55" dT="2025-07-07T17:06:58.75" personId="{82F41FF8-EEE8-4AF0-91CF-19E7BA1AC59B}" id="{724248FE-A405-43C0-99FF-18047B4D808D}">
    <text>Enter total building area (square footage) under roof. Total new square footage.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townofleland.com/sites/default/files/uploads/Permitting_Inspections%20Forms/permit-and-inspection-fee-schedule-8.24-final.pdf"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DDD8-566B-4731-BD92-967464D12541}">
  <sheetPr>
    <pageSetUpPr fitToPage="1"/>
  </sheetPr>
  <dimension ref="A1:R56"/>
  <sheetViews>
    <sheetView tabSelected="1" zoomScale="90" zoomScaleNormal="90" workbookViewId="0">
      <selection sqref="A1:K1"/>
    </sheetView>
  </sheetViews>
  <sheetFormatPr defaultColWidth="9.33203125" defaultRowHeight="15.75" x14ac:dyDescent="0.2"/>
  <cols>
    <col min="1" max="1" width="74" style="1" customWidth="1"/>
    <col min="2" max="4" width="9.33203125" style="1"/>
    <col min="5" max="5" width="9.33203125" style="1" customWidth="1"/>
    <col min="6" max="8" width="9.33203125" style="1"/>
    <col min="9" max="9" width="9.33203125" style="1" customWidth="1"/>
    <col min="10" max="10" width="9.33203125" style="1" hidden="1" customWidth="1"/>
    <col min="11" max="11" width="10.1640625" style="1" customWidth="1"/>
    <col min="12" max="12" width="55.5" style="1" hidden="1" customWidth="1"/>
    <col min="13" max="13" width="19.83203125" style="1" hidden="1" customWidth="1"/>
    <col min="14" max="14" width="34.33203125" style="1" hidden="1" customWidth="1"/>
    <col min="15" max="18" width="9.33203125" style="1" hidden="1" customWidth="1"/>
    <col min="19" max="16384" width="9.33203125" style="1"/>
  </cols>
  <sheetData>
    <row r="1" spans="1:11" ht="31.5" x14ac:dyDescent="0.2">
      <c r="A1" s="34" t="s">
        <v>68</v>
      </c>
      <c r="B1" s="35"/>
      <c r="C1" s="35"/>
      <c r="D1" s="35"/>
      <c r="E1" s="35"/>
      <c r="F1" s="35"/>
      <c r="G1" s="35"/>
      <c r="H1" s="35"/>
      <c r="I1" s="35"/>
      <c r="J1" s="35"/>
      <c r="K1" s="35"/>
    </row>
    <row r="2" spans="1:11" x14ac:dyDescent="0.2">
      <c r="A2" s="5" t="s">
        <v>30</v>
      </c>
      <c r="B2" s="6" t="s">
        <v>49</v>
      </c>
      <c r="C2" s="7" t="s">
        <v>0</v>
      </c>
      <c r="D2" s="6" t="s">
        <v>50</v>
      </c>
      <c r="E2" s="6" t="s">
        <v>51</v>
      </c>
      <c r="F2" s="6" t="s">
        <v>52</v>
      </c>
      <c r="G2" s="6" t="s">
        <v>53</v>
      </c>
      <c r="H2" s="8" t="s">
        <v>54</v>
      </c>
      <c r="I2" s="9" t="s">
        <v>55</v>
      </c>
      <c r="J2" s="54" t="s">
        <v>56</v>
      </c>
      <c r="K2" s="54"/>
    </row>
    <row r="3" spans="1:11" x14ac:dyDescent="0.2">
      <c r="A3" s="10" t="s">
        <v>31</v>
      </c>
      <c r="B3" s="11">
        <v>337.41</v>
      </c>
      <c r="C3" s="11">
        <v>325.39999999999998</v>
      </c>
      <c r="D3" s="11">
        <v>315.8</v>
      </c>
      <c r="E3" s="11">
        <v>303.35000000000002</v>
      </c>
      <c r="F3" s="11">
        <v>283.45999999999998</v>
      </c>
      <c r="G3" s="11">
        <v>275.24</v>
      </c>
      <c r="H3" s="11">
        <v>292.98</v>
      </c>
      <c r="I3" s="11">
        <v>264.14</v>
      </c>
      <c r="J3" s="11">
        <v>227</v>
      </c>
      <c r="K3" s="11">
        <v>254.04</v>
      </c>
    </row>
    <row r="4" spans="1:11" x14ac:dyDescent="0.2">
      <c r="A4" s="10" t="s">
        <v>1</v>
      </c>
      <c r="B4" s="11">
        <v>309.77</v>
      </c>
      <c r="C4" s="11">
        <v>297.76</v>
      </c>
      <c r="D4" s="11">
        <v>288.16000000000003</v>
      </c>
      <c r="E4" s="11">
        <v>275.70999999999998</v>
      </c>
      <c r="F4" s="11">
        <v>256.07</v>
      </c>
      <c r="G4" s="11">
        <v>247.85</v>
      </c>
      <c r="H4" s="11">
        <v>265.35000000000002</v>
      </c>
      <c r="I4" s="11">
        <v>236.75</v>
      </c>
      <c r="J4" s="11">
        <v>227</v>
      </c>
      <c r="K4" s="11">
        <v>226.65</v>
      </c>
    </row>
    <row r="5" spans="1:11" x14ac:dyDescent="0.2">
      <c r="A5" s="10" t="s">
        <v>32</v>
      </c>
      <c r="B5" s="11">
        <v>269.42</v>
      </c>
      <c r="C5" s="11">
        <v>261.52</v>
      </c>
      <c r="D5" s="11">
        <v>253.31</v>
      </c>
      <c r="E5" s="11">
        <v>243.65</v>
      </c>
      <c r="F5" s="11">
        <v>228.21</v>
      </c>
      <c r="G5" s="11">
        <v>222.01</v>
      </c>
      <c r="H5" s="11">
        <v>235.29</v>
      </c>
      <c r="I5" s="11">
        <v>207.53</v>
      </c>
      <c r="J5" s="11">
        <v>199</v>
      </c>
      <c r="K5" s="11">
        <v>199.66</v>
      </c>
    </row>
    <row r="6" spans="1:11" x14ac:dyDescent="0.2">
      <c r="A6" s="10" t="s">
        <v>2</v>
      </c>
      <c r="B6" s="11">
        <v>268.42</v>
      </c>
      <c r="C6" s="11">
        <v>260.52</v>
      </c>
      <c r="D6" s="11">
        <v>251.31</v>
      </c>
      <c r="E6" s="11">
        <v>242.65</v>
      </c>
      <c r="F6" s="11">
        <v>226.21</v>
      </c>
      <c r="G6" s="11">
        <v>221.01</v>
      </c>
      <c r="H6" s="11">
        <v>234.29</v>
      </c>
      <c r="I6" s="11">
        <v>205.53</v>
      </c>
      <c r="J6" s="11">
        <v>199</v>
      </c>
      <c r="K6" s="11">
        <v>198.66</v>
      </c>
    </row>
    <row r="7" spans="1:11" x14ac:dyDescent="0.2">
      <c r="A7" s="10" t="s">
        <v>33</v>
      </c>
      <c r="B7" s="11">
        <v>314.39999999999998</v>
      </c>
      <c r="C7" s="11">
        <v>302.39999999999998</v>
      </c>
      <c r="D7" s="11">
        <v>292.8</v>
      </c>
      <c r="E7" s="11">
        <v>280.35000000000002</v>
      </c>
      <c r="F7" s="11">
        <v>260.82</v>
      </c>
      <c r="G7" s="11">
        <v>252.61</v>
      </c>
      <c r="H7" s="11">
        <v>269.98</v>
      </c>
      <c r="I7" s="11">
        <v>241.51</v>
      </c>
      <c r="J7" s="11">
        <v>181</v>
      </c>
      <c r="K7" s="11">
        <v>231.4</v>
      </c>
    </row>
    <row r="8" spans="1:11" x14ac:dyDescent="0.2">
      <c r="A8" s="12" t="s">
        <v>57</v>
      </c>
      <c r="B8" s="11">
        <v>264.02999999999997</v>
      </c>
      <c r="C8" s="11">
        <v>252.03</v>
      </c>
      <c r="D8" s="11">
        <v>241.42</v>
      </c>
      <c r="E8" s="11">
        <v>229.98</v>
      </c>
      <c r="F8" s="11">
        <v>209.33</v>
      </c>
      <c r="G8" s="11">
        <v>202.12</v>
      </c>
      <c r="H8" s="11">
        <v>219.61</v>
      </c>
      <c r="I8" s="11">
        <v>190.01</v>
      </c>
      <c r="J8" s="11">
        <v>180.91</v>
      </c>
      <c r="K8" s="11">
        <v>180.91</v>
      </c>
    </row>
    <row r="9" spans="1:11" x14ac:dyDescent="0.2">
      <c r="A9" s="10" t="s">
        <v>3</v>
      </c>
      <c r="B9" s="11">
        <v>308.77</v>
      </c>
      <c r="C9" s="11">
        <v>296.76</v>
      </c>
      <c r="D9" s="11">
        <v>286.16000000000003</v>
      </c>
      <c r="E9" s="11">
        <v>274.70999999999998</v>
      </c>
      <c r="F9" s="11">
        <v>254.07</v>
      </c>
      <c r="G9" s="11">
        <v>246.85</v>
      </c>
      <c r="H9" s="11">
        <v>264.35000000000002</v>
      </c>
      <c r="I9" s="11">
        <v>234.75</v>
      </c>
      <c r="J9" s="11">
        <v>225.65</v>
      </c>
      <c r="K9" s="11">
        <v>225.65</v>
      </c>
    </row>
    <row r="10" spans="1:11" x14ac:dyDescent="0.2">
      <c r="A10" s="10" t="s">
        <v>4</v>
      </c>
      <c r="B10" s="11">
        <v>298.43</v>
      </c>
      <c r="C10" s="11">
        <v>287.83</v>
      </c>
      <c r="D10" s="11">
        <v>277.5</v>
      </c>
      <c r="E10" s="13">
        <v>265.76</v>
      </c>
      <c r="F10" s="11">
        <v>242.7</v>
      </c>
      <c r="G10" s="11">
        <v>234.06</v>
      </c>
      <c r="H10" s="11">
        <v>255.55</v>
      </c>
      <c r="I10" s="11">
        <v>216.9</v>
      </c>
      <c r="J10" s="11">
        <v>206.96</v>
      </c>
      <c r="K10" s="11">
        <v>206.96</v>
      </c>
    </row>
    <row r="11" spans="1:11" x14ac:dyDescent="0.2">
      <c r="A11" s="10" t="s">
        <v>5</v>
      </c>
      <c r="B11" s="11">
        <v>282.06</v>
      </c>
      <c r="C11" s="11">
        <v>272.26</v>
      </c>
      <c r="D11" s="11">
        <v>263.64999999999998</v>
      </c>
      <c r="E11" s="11">
        <v>252.74</v>
      </c>
      <c r="F11" s="11">
        <v>235.87</v>
      </c>
      <c r="G11" s="11">
        <v>223.82</v>
      </c>
      <c r="H11" s="11">
        <v>244.04</v>
      </c>
      <c r="I11" s="11">
        <v>206.65</v>
      </c>
      <c r="J11" s="11">
        <v>200.02</v>
      </c>
      <c r="K11" s="11">
        <v>200.02</v>
      </c>
    </row>
    <row r="12" spans="1:11" x14ac:dyDescent="0.2">
      <c r="A12" s="10" t="s">
        <v>6</v>
      </c>
      <c r="B12" s="11">
        <v>164.17</v>
      </c>
      <c r="C12" s="11">
        <v>156.25</v>
      </c>
      <c r="D12" s="11">
        <v>146.41</v>
      </c>
      <c r="E12" s="11">
        <v>140.88999999999999</v>
      </c>
      <c r="F12" s="11">
        <v>125.45</v>
      </c>
      <c r="G12" s="11">
        <v>119.36</v>
      </c>
      <c r="H12" s="11">
        <v>134.33000000000001</v>
      </c>
      <c r="I12" s="11">
        <v>104.02</v>
      </c>
      <c r="J12" s="11">
        <v>96.87</v>
      </c>
      <c r="K12" s="11">
        <v>96.87</v>
      </c>
    </row>
    <row r="13" spans="1:11" x14ac:dyDescent="0.2">
      <c r="A13" s="10" t="s">
        <v>7</v>
      </c>
      <c r="B13" s="11">
        <v>163.16999999999999</v>
      </c>
      <c r="C13" s="11">
        <v>155.25</v>
      </c>
      <c r="D13" s="11">
        <v>146.41</v>
      </c>
      <c r="E13" s="11">
        <v>139.88999999999999</v>
      </c>
      <c r="F13" s="11">
        <v>125.45</v>
      </c>
      <c r="G13" s="11">
        <v>118.36</v>
      </c>
      <c r="H13" s="11">
        <v>133.33000000000001</v>
      </c>
      <c r="I13" s="11">
        <v>104.02</v>
      </c>
      <c r="J13" s="11">
        <v>95.87</v>
      </c>
      <c r="K13" s="11">
        <v>95.87</v>
      </c>
    </row>
    <row r="14" spans="1:11" x14ac:dyDescent="0.2">
      <c r="A14" s="10" t="s">
        <v>8</v>
      </c>
      <c r="B14" s="11">
        <v>153.16999999999999</v>
      </c>
      <c r="C14" s="11">
        <v>145.25</v>
      </c>
      <c r="D14" s="11">
        <v>136.41</v>
      </c>
      <c r="E14" s="11">
        <v>129.88999999999999</v>
      </c>
      <c r="F14" s="11">
        <v>115.76</v>
      </c>
      <c r="G14" s="11">
        <v>108.67</v>
      </c>
      <c r="H14" s="11">
        <v>123.33</v>
      </c>
      <c r="I14" s="11">
        <v>94.33</v>
      </c>
      <c r="J14" s="11">
        <v>0</v>
      </c>
      <c r="K14" s="11" t="s">
        <v>34</v>
      </c>
    </row>
    <row r="15" spans="1:11" x14ac:dyDescent="0.2">
      <c r="A15" s="10" t="s">
        <v>9</v>
      </c>
      <c r="B15" s="11">
        <v>153.16999999999999</v>
      </c>
      <c r="C15" s="11">
        <v>145.25</v>
      </c>
      <c r="D15" s="11">
        <v>136.41</v>
      </c>
      <c r="E15" s="11">
        <v>129.88999999999999</v>
      </c>
      <c r="F15" s="11">
        <v>115.76</v>
      </c>
      <c r="G15" s="11">
        <v>108.67</v>
      </c>
      <c r="H15" s="11">
        <v>123.33</v>
      </c>
      <c r="I15" s="11">
        <v>94.33</v>
      </c>
      <c r="J15" s="11">
        <v>86.17</v>
      </c>
      <c r="K15" s="11">
        <v>86.17</v>
      </c>
    </row>
    <row r="16" spans="1:11" x14ac:dyDescent="0.2">
      <c r="A16" s="10" t="s">
        <v>10</v>
      </c>
      <c r="B16" s="11">
        <v>298.43</v>
      </c>
      <c r="C16" s="11">
        <v>287.83</v>
      </c>
      <c r="D16" s="11">
        <v>277.5</v>
      </c>
      <c r="E16" s="11">
        <v>265.76</v>
      </c>
      <c r="F16" s="11">
        <v>242.7</v>
      </c>
      <c r="G16" s="11">
        <v>234.06</v>
      </c>
      <c r="H16" s="11">
        <v>255.55</v>
      </c>
      <c r="I16" s="11">
        <v>216.9</v>
      </c>
      <c r="J16" s="11">
        <v>206.96</v>
      </c>
      <c r="K16" s="11">
        <v>206.96</v>
      </c>
    </row>
    <row r="17" spans="1:11" x14ac:dyDescent="0.2">
      <c r="A17" s="10" t="s">
        <v>11</v>
      </c>
      <c r="B17" s="11">
        <v>274.98</v>
      </c>
      <c r="C17" s="11">
        <v>265.13</v>
      </c>
      <c r="D17" s="11">
        <v>255.66</v>
      </c>
      <c r="E17" s="11">
        <v>246</v>
      </c>
      <c r="F17" s="11">
        <v>225.17</v>
      </c>
      <c r="G17" s="11">
        <v>219.12</v>
      </c>
      <c r="H17" s="11">
        <v>245.49</v>
      </c>
      <c r="I17" s="11">
        <v>202.8</v>
      </c>
      <c r="J17" s="11">
        <v>195.56</v>
      </c>
      <c r="K17" s="11">
        <v>195.56</v>
      </c>
    </row>
    <row r="18" spans="1:11" x14ac:dyDescent="0.2">
      <c r="A18" s="10" t="s">
        <v>12</v>
      </c>
      <c r="B18" s="11">
        <v>469.18</v>
      </c>
      <c r="C18" s="11">
        <v>458.58</v>
      </c>
      <c r="D18" s="11">
        <v>448.25</v>
      </c>
      <c r="E18" s="11">
        <v>436.51</v>
      </c>
      <c r="F18" s="11">
        <v>411.45</v>
      </c>
      <c r="G18" s="11" t="s">
        <v>34</v>
      </c>
      <c r="H18" s="11">
        <v>426.3</v>
      </c>
      <c r="I18" s="11">
        <v>385.65</v>
      </c>
      <c r="J18" s="11">
        <v>0</v>
      </c>
      <c r="K18" s="11" t="s">
        <v>34</v>
      </c>
    </row>
    <row r="19" spans="1:11" x14ac:dyDescent="0.2">
      <c r="A19" s="10" t="s">
        <v>13</v>
      </c>
      <c r="B19" s="11">
        <v>323.68</v>
      </c>
      <c r="C19" s="11">
        <v>313.08</v>
      </c>
      <c r="D19" s="11">
        <v>302.75</v>
      </c>
      <c r="E19" s="11">
        <v>291.01</v>
      </c>
      <c r="F19" s="11">
        <v>269.45</v>
      </c>
      <c r="G19" s="11" t="s">
        <v>34</v>
      </c>
      <c r="H19" s="11">
        <v>280.8</v>
      </c>
      <c r="I19" s="11">
        <v>243.65</v>
      </c>
      <c r="J19" s="11">
        <v>0</v>
      </c>
      <c r="K19" s="11" t="s">
        <v>34</v>
      </c>
    </row>
    <row r="20" spans="1:11" x14ac:dyDescent="0.2">
      <c r="A20" s="10" t="s">
        <v>14</v>
      </c>
      <c r="B20" s="11">
        <v>314.93</v>
      </c>
      <c r="C20" s="11">
        <v>304.33</v>
      </c>
      <c r="D20" s="11">
        <v>294</v>
      </c>
      <c r="E20" s="11">
        <v>282.26</v>
      </c>
      <c r="F20" s="11">
        <v>261.7</v>
      </c>
      <c r="G20" s="11">
        <v>252.06</v>
      </c>
      <c r="H20" s="11">
        <v>272.05</v>
      </c>
      <c r="I20" s="11">
        <v>255.55</v>
      </c>
      <c r="J20" s="11">
        <v>223.96</v>
      </c>
      <c r="K20" s="11">
        <v>223.96</v>
      </c>
    </row>
    <row r="21" spans="1:11" x14ac:dyDescent="0.2">
      <c r="A21" s="10" t="s">
        <v>15</v>
      </c>
      <c r="B21" s="11">
        <v>274.98</v>
      </c>
      <c r="C21" s="11">
        <v>265.13</v>
      </c>
      <c r="D21" s="11">
        <v>255.66</v>
      </c>
      <c r="E21" s="11">
        <v>246</v>
      </c>
      <c r="F21" s="11">
        <v>225.17</v>
      </c>
      <c r="G21" s="11">
        <v>219.12</v>
      </c>
      <c r="H21" s="11">
        <v>245.49</v>
      </c>
      <c r="I21" s="11">
        <v>202.8</v>
      </c>
      <c r="J21" s="11">
        <v>195.56</v>
      </c>
      <c r="K21" s="11">
        <v>195.56</v>
      </c>
    </row>
    <row r="22" spans="1:11" x14ac:dyDescent="0.2">
      <c r="A22" s="10" t="s">
        <v>16</v>
      </c>
      <c r="B22" s="11">
        <v>201.08</v>
      </c>
      <c r="C22" s="11">
        <v>193.18</v>
      </c>
      <c r="D22" s="11">
        <v>183.97</v>
      </c>
      <c r="E22" s="11">
        <v>175.31</v>
      </c>
      <c r="F22" s="11">
        <v>159.52000000000001</v>
      </c>
      <c r="G22" s="11">
        <v>154.32</v>
      </c>
      <c r="H22" s="11">
        <v>166.95</v>
      </c>
      <c r="I22" s="11">
        <v>138.84</v>
      </c>
      <c r="J22" s="11">
        <v>131.97</v>
      </c>
      <c r="K22" s="11">
        <v>131.97</v>
      </c>
    </row>
    <row r="23" spans="1:11" x14ac:dyDescent="0.2">
      <c r="A23" s="10" t="s">
        <v>17</v>
      </c>
      <c r="B23" s="11">
        <v>278.14</v>
      </c>
      <c r="C23" s="11">
        <v>268.29000000000002</v>
      </c>
      <c r="D23" s="11">
        <v>258.82</v>
      </c>
      <c r="E23" s="11">
        <v>249.16</v>
      </c>
      <c r="F23" s="11">
        <v>227.83</v>
      </c>
      <c r="G23" s="11">
        <v>221.78</v>
      </c>
      <c r="H23" s="11">
        <v>248.64</v>
      </c>
      <c r="I23" s="11">
        <v>205.46</v>
      </c>
      <c r="J23" s="11">
        <v>198.22</v>
      </c>
      <c r="K23" s="11">
        <v>198.22</v>
      </c>
    </row>
    <row r="24" spans="1:11" x14ac:dyDescent="0.2">
      <c r="A24" s="10" t="s">
        <v>18</v>
      </c>
      <c r="B24" s="11">
        <v>232.26</v>
      </c>
      <c r="C24" s="11">
        <v>222.41</v>
      </c>
      <c r="D24" s="11">
        <v>212.94</v>
      </c>
      <c r="E24" s="11">
        <v>203.28</v>
      </c>
      <c r="F24" s="11">
        <v>183.19</v>
      </c>
      <c r="G24" s="11">
        <v>177.15</v>
      </c>
      <c r="H24" s="11">
        <v>202.77</v>
      </c>
      <c r="I24" s="11">
        <v>160.82</v>
      </c>
      <c r="J24" s="11">
        <v>153.58000000000001</v>
      </c>
      <c r="K24" s="11">
        <v>153.58000000000001</v>
      </c>
    </row>
    <row r="25" spans="1:11" x14ac:dyDescent="0.2">
      <c r="A25" s="10" t="s">
        <v>29</v>
      </c>
      <c r="B25" s="11">
        <v>215.9</v>
      </c>
      <c r="C25" s="11">
        <v>210.16</v>
      </c>
      <c r="D25" s="11">
        <v>205.11</v>
      </c>
      <c r="E25" s="11">
        <v>200.73</v>
      </c>
      <c r="F25" s="11">
        <v>194.02</v>
      </c>
      <c r="G25" s="11">
        <v>187.11</v>
      </c>
      <c r="H25" s="11">
        <v>204.78</v>
      </c>
      <c r="I25" s="11">
        <v>180.41</v>
      </c>
      <c r="J25" s="13">
        <v>169.09</v>
      </c>
      <c r="K25" s="13">
        <v>169.09</v>
      </c>
    </row>
    <row r="26" spans="1:11" x14ac:dyDescent="0.2">
      <c r="A26" s="10" t="s">
        <v>19</v>
      </c>
      <c r="B26" s="11">
        <v>274.98</v>
      </c>
      <c r="C26" s="11">
        <v>265.13</v>
      </c>
      <c r="D26" s="11">
        <v>255.66</v>
      </c>
      <c r="E26" s="11">
        <v>246</v>
      </c>
      <c r="F26" s="11">
        <v>225.17</v>
      </c>
      <c r="G26" s="11">
        <v>219.12</v>
      </c>
      <c r="H26" s="11">
        <v>245.49</v>
      </c>
      <c r="I26" s="11">
        <v>202.8</v>
      </c>
      <c r="J26" s="11">
        <v>195.56</v>
      </c>
      <c r="K26" s="11">
        <v>195.56</v>
      </c>
    </row>
    <row r="27" spans="1:11" x14ac:dyDescent="0.2">
      <c r="A27" s="10" t="s">
        <v>20</v>
      </c>
      <c r="B27" s="11">
        <v>152.16999999999999</v>
      </c>
      <c r="C27" s="11">
        <v>144.25</v>
      </c>
      <c r="D27" s="11">
        <v>134.41</v>
      </c>
      <c r="E27" s="11">
        <v>128.88999999999999</v>
      </c>
      <c r="F27" s="11">
        <v>113.76</v>
      </c>
      <c r="G27" s="11">
        <v>107.67</v>
      </c>
      <c r="H27" s="11">
        <v>122.33</v>
      </c>
      <c r="I27" s="11">
        <v>92.33</v>
      </c>
      <c r="J27" s="11">
        <v>85.17</v>
      </c>
      <c r="K27" s="11">
        <v>85.17</v>
      </c>
    </row>
    <row r="28" spans="1:11" x14ac:dyDescent="0.2">
      <c r="A28" s="10" t="s">
        <v>21</v>
      </c>
      <c r="B28" s="11">
        <v>151.16999999999999</v>
      </c>
      <c r="C28" s="11">
        <v>143.25</v>
      </c>
      <c r="D28" s="11">
        <v>134.41</v>
      </c>
      <c r="E28" s="11">
        <v>127.89</v>
      </c>
      <c r="F28" s="11">
        <v>113.76</v>
      </c>
      <c r="G28" s="11">
        <v>106.67</v>
      </c>
      <c r="H28" s="11">
        <v>121.33</v>
      </c>
      <c r="I28" s="11">
        <v>92.33</v>
      </c>
      <c r="J28" s="11">
        <v>84.17</v>
      </c>
      <c r="K28" s="11">
        <v>84.17</v>
      </c>
    </row>
    <row r="29" spans="1:11" x14ac:dyDescent="0.2">
      <c r="A29" s="14" t="s">
        <v>22</v>
      </c>
      <c r="B29" s="15">
        <v>117.65</v>
      </c>
      <c r="C29" s="15">
        <v>110.72</v>
      </c>
      <c r="D29" s="15">
        <v>103</v>
      </c>
      <c r="E29" s="15">
        <v>98.58</v>
      </c>
      <c r="F29" s="15">
        <v>87.79</v>
      </c>
      <c r="G29" s="15">
        <v>82.02</v>
      </c>
      <c r="H29" s="15">
        <v>93.83</v>
      </c>
      <c r="I29" s="15">
        <v>69.489999999999995</v>
      </c>
      <c r="J29" s="15">
        <v>66.2</v>
      </c>
      <c r="K29" s="15">
        <v>66.2</v>
      </c>
    </row>
    <row r="30" spans="1:11" x14ac:dyDescent="0.2">
      <c r="A30" s="16"/>
      <c r="B30" s="17"/>
      <c r="C30" s="17"/>
      <c r="D30" s="17"/>
      <c r="E30" s="17"/>
      <c r="F30" s="17"/>
      <c r="G30" s="17"/>
      <c r="H30" s="17"/>
      <c r="I30" s="17"/>
      <c r="J30" s="17"/>
      <c r="K30" s="18"/>
    </row>
    <row r="31" spans="1:11" x14ac:dyDescent="0.2">
      <c r="A31" s="19" t="s">
        <v>35</v>
      </c>
      <c r="B31" s="20"/>
      <c r="C31" s="20"/>
      <c r="D31" s="20"/>
      <c r="E31" s="20"/>
      <c r="F31" s="20"/>
      <c r="G31" s="20"/>
      <c r="H31" s="20"/>
      <c r="I31" s="20"/>
      <c r="J31" s="20"/>
      <c r="K31" s="21"/>
    </row>
    <row r="32" spans="1:11" x14ac:dyDescent="0.2">
      <c r="A32" s="19" t="s">
        <v>43</v>
      </c>
      <c r="B32" s="20"/>
      <c r="C32" s="20"/>
      <c r="D32" s="20"/>
      <c r="E32" s="20"/>
      <c r="F32" s="20"/>
      <c r="G32" s="20"/>
      <c r="H32" s="20"/>
      <c r="I32" s="20"/>
      <c r="J32" s="20"/>
      <c r="K32" s="21"/>
    </row>
    <row r="33" spans="1:16" x14ac:dyDescent="0.2">
      <c r="A33" s="19" t="s">
        <v>36</v>
      </c>
      <c r="B33" s="20"/>
      <c r="C33" s="20"/>
      <c r="D33" s="20"/>
      <c r="E33" s="20"/>
      <c r="F33" s="20"/>
      <c r="G33" s="20"/>
      <c r="H33" s="20"/>
      <c r="I33" s="20"/>
      <c r="J33" s="20"/>
      <c r="K33" s="21"/>
    </row>
    <row r="34" spans="1:16" x14ac:dyDescent="0.2">
      <c r="A34" s="19" t="s">
        <v>37</v>
      </c>
      <c r="B34" s="20"/>
      <c r="C34" s="20"/>
      <c r="D34" s="20"/>
      <c r="E34" s="20"/>
      <c r="F34" s="20"/>
      <c r="G34" s="20"/>
      <c r="H34" s="20"/>
      <c r="I34" s="20"/>
      <c r="J34" s="20"/>
      <c r="K34" s="21"/>
    </row>
    <row r="35" spans="1:16" x14ac:dyDescent="0.2">
      <c r="A35" s="19"/>
      <c r="B35" s="20"/>
      <c r="C35" s="20"/>
      <c r="D35" s="20"/>
      <c r="E35" s="20"/>
      <c r="F35" s="20"/>
      <c r="G35" s="20"/>
      <c r="H35" s="20"/>
      <c r="I35" s="20"/>
      <c r="J35" s="20"/>
      <c r="K35" s="21"/>
    </row>
    <row r="36" spans="1:16" ht="34.5" customHeight="1" x14ac:dyDescent="0.2">
      <c r="A36" s="51" t="s">
        <v>64</v>
      </c>
      <c r="B36" s="52"/>
      <c r="C36" s="52"/>
      <c r="D36" s="52"/>
      <c r="E36" s="52"/>
      <c r="F36" s="52"/>
      <c r="G36" s="52"/>
      <c r="H36" s="52"/>
      <c r="I36" s="52"/>
      <c r="J36" s="52"/>
      <c r="K36" s="53"/>
      <c r="L36" s="3" t="s">
        <v>27</v>
      </c>
      <c r="N36" s="1" t="s">
        <v>26</v>
      </c>
    </row>
    <row r="37" spans="1:16" ht="48.75" customHeight="1" x14ac:dyDescent="0.2">
      <c r="A37" s="55" t="s">
        <v>70</v>
      </c>
      <c r="B37" s="56"/>
      <c r="C37" s="56"/>
      <c r="D37" s="56"/>
      <c r="E37" s="56"/>
      <c r="F37" s="56"/>
      <c r="G37" s="56"/>
      <c r="H37" s="56"/>
      <c r="I37" s="56"/>
      <c r="J37" s="56"/>
      <c r="K37" s="57"/>
    </row>
    <row r="38" spans="1:16" ht="40.5" customHeight="1" x14ac:dyDescent="0.2">
      <c r="A38" s="36" t="s">
        <v>65</v>
      </c>
      <c r="B38" s="37"/>
      <c r="C38" s="37"/>
      <c r="D38" s="37"/>
      <c r="E38" s="37"/>
      <c r="F38" s="37"/>
      <c r="G38" s="37"/>
      <c r="H38" s="37"/>
      <c r="I38" s="37"/>
      <c r="J38" s="37"/>
      <c r="K38" s="38"/>
    </row>
    <row r="39" spans="1:16" ht="35.25" customHeight="1" x14ac:dyDescent="0.2">
      <c r="A39" s="31" t="s">
        <v>39</v>
      </c>
      <c r="B39" s="22"/>
      <c r="C39" s="46" t="s">
        <v>28</v>
      </c>
      <c r="D39" s="46"/>
      <c r="E39" s="46"/>
      <c r="F39" s="46" t="s">
        <v>23</v>
      </c>
      <c r="G39" s="46"/>
      <c r="H39" s="46"/>
      <c r="I39" s="47" t="s">
        <v>24</v>
      </c>
      <c r="J39" s="47"/>
      <c r="K39" s="48"/>
    </row>
    <row r="40" spans="1:16" ht="47.25" customHeight="1" x14ac:dyDescent="0.2">
      <c r="A40" s="23" t="s">
        <v>44</v>
      </c>
      <c r="B40" s="20"/>
      <c r="C40" s="42">
        <f>(0.005*I40*F40)</f>
        <v>2113.625</v>
      </c>
      <c r="D40" s="42"/>
      <c r="E40" s="42"/>
      <c r="F40" s="49">
        <v>169.09</v>
      </c>
      <c r="G40" s="49"/>
      <c r="H40" s="49"/>
      <c r="I40" s="61">
        <v>2500</v>
      </c>
      <c r="J40" s="61"/>
      <c r="K40" s="62"/>
      <c r="L40" s="1" t="s">
        <v>25</v>
      </c>
      <c r="M40" s="1" t="s">
        <v>23</v>
      </c>
      <c r="N40" s="1" t="s">
        <v>24</v>
      </c>
    </row>
    <row r="41" spans="1:16" ht="94.5" x14ac:dyDescent="0.2">
      <c r="A41" s="23" t="s">
        <v>58</v>
      </c>
      <c r="B41" s="20"/>
      <c r="C41" s="20"/>
      <c r="D41" s="20"/>
      <c r="E41" s="20"/>
      <c r="F41" s="20"/>
      <c r="G41" s="20"/>
      <c r="H41" s="20"/>
      <c r="I41" s="20"/>
      <c r="J41" s="20"/>
      <c r="K41" s="21"/>
      <c r="L41" s="2">
        <f>((0.005*(O41))*M41)+(0.004*P41*M41)</f>
        <v>1887.1</v>
      </c>
      <c r="M41" s="1">
        <v>167</v>
      </c>
      <c r="N41" s="1">
        <v>2500</v>
      </c>
      <c r="O41" s="4">
        <f>IF(I40&gt;1300,1300,I40)</f>
        <v>1300</v>
      </c>
      <c r="P41" s="4">
        <f>IF(I40&gt;1300,I40-1300,0)</f>
        <v>1200</v>
      </c>
    </row>
    <row r="42" spans="1:16" ht="36" customHeight="1" x14ac:dyDescent="0.2">
      <c r="A42" s="30" t="s">
        <v>38</v>
      </c>
      <c r="B42" s="24"/>
      <c r="C42" s="63" t="s">
        <v>28</v>
      </c>
      <c r="D42" s="63"/>
      <c r="E42" s="63"/>
      <c r="F42" s="63" t="s">
        <v>42</v>
      </c>
      <c r="G42" s="63"/>
      <c r="H42" s="63"/>
      <c r="I42" s="64" t="s">
        <v>41</v>
      </c>
      <c r="J42" s="64"/>
      <c r="K42" s="65"/>
      <c r="L42" s="2">
        <f>((P42*0.004)*M42)+((O42*0.0015)*M42)</f>
        <v>5265</v>
      </c>
      <c r="M42" s="1">
        <v>234</v>
      </c>
      <c r="N42" s="1">
        <v>25000</v>
      </c>
      <c r="O42" s="1">
        <f>IF(I46&gt;20000,20000,I46)</f>
        <v>15000</v>
      </c>
      <c r="P42" s="1">
        <f>IF(I46&gt;20000,I46-20000,0)</f>
        <v>0</v>
      </c>
    </row>
    <row r="43" spans="1:16" ht="47.25" x14ac:dyDescent="0.2">
      <c r="A43" s="23" t="s">
        <v>69</v>
      </c>
      <c r="B43" s="20"/>
      <c r="C43" s="42">
        <f>(0.005*I43*F43)</f>
        <v>225</v>
      </c>
      <c r="D43" s="42"/>
      <c r="E43" s="42"/>
      <c r="F43" s="66">
        <v>60</v>
      </c>
      <c r="G43" s="49"/>
      <c r="H43" s="49"/>
      <c r="I43" s="61">
        <v>750</v>
      </c>
      <c r="J43" s="61"/>
      <c r="K43" s="62"/>
    </row>
    <row r="44" spans="1:16" ht="78.75" x14ac:dyDescent="0.2">
      <c r="A44" s="23" t="s">
        <v>59</v>
      </c>
      <c r="B44" s="20"/>
      <c r="C44" s="20"/>
      <c r="D44" s="20"/>
      <c r="E44" s="20"/>
      <c r="F44" s="20"/>
      <c r="G44" s="20"/>
      <c r="H44" s="20"/>
      <c r="I44" s="20"/>
      <c r="J44" s="20"/>
      <c r="K44" s="21"/>
    </row>
    <row r="45" spans="1:16" ht="36" customHeight="1" x14ac:dyDescent="0.2">
      <c r="A45" s="32" t="s">
        <v>40</v>
      </c>
      <c r="B45" s="33"/>
      <c r="C45" s="58" t="s">
        <v>28</v>
      </c>
      <c r="D45" s="58"/>
      <c r="E45" s="58"/>
      <c r="F45" s="58" t="s">
        <v>23</v>
      </c>
      <c r="G45" s="58"/>
      <c r="H45" s="58"/>
      <c r="I45" s="59" t="s">
        <v>24</v>
      </c>
      <c r="J45" s="59"/>
      <c r="K45" s="60"/>
    </row>
    <row r="46" spans="1:16" ht="31.5" x14ac:dyDescent="0.2">
      <c r="A46" s="23" t="s">
        <v>62</v>
      </c>
      <c r="B46" s="20"/>
      <c r="C46" s="42">
        <f>I46*F46*0.004</f>
        <v>15945.6</v>
      </c>
      <c r="D46" s="42"/>
      <c r="E46" s="42"/>
      <c r="F46" s="43">
        <v>265.76</v>
      </c>
      <c r="G46" s="43"/>
      <c r="H46" s="43"/>
      <c r="I46" s="44">
        <v>15000</v>
      </c>
      <c r="J46" s="44"/>
      <c r="K46" s="45"/>
    </row>
    <row r="47" spans="1:16" ht="31.5" x14ac:dyDescent="0.2">
      <c r="A47" s="23" t="s">
        <v>60</v>
      </c>
      <c r="B47" s="20"/>
      <c r="C47" s="20"/>
      <c r="D47" s="20"/>
      <c r="E47" s="20"/>
      <c r="F47" s="20"/>
      <c r="G47" s="20"/>
      <c r="H47" s="20"/>
      <c r="I47" s="20"/>
      <c r="J47" s="20"/>
      <c r="K47" s="21"/>
    </row>
    <row r="48" spans="1:16" ht="47.25" x14ac:dyDescent="0.2">
      <c r="A48" s="23" t="s">
        <v>63</v>
      </c>
      <c r="B48" s="20"/>
      <c r="C48" s="42">
        <f>((Q51*0.004)*F48)+((R51*0.002)*F48)</f>
        <v>21260.799999999999</v>
      </c>
      <c r="D48" s="42"/>
      <c r="E48" s="42"/>
      <c r="F48" s="43">
        <v>265.76</v>
      </c>
      <c r="G48" s="43"/>
      <c r="H48" s="43"/>
      <c r="I48" s="44">
        <v>25000</v>
      </c>
      <c r="J48" s="44"/>
      <c r="K48" s="45"/>
    </row>
    <row r="49" spans="1:18" ht="110.25" x14ac:dyDescent="0.2">
      <c r="A49" s="23" t="s">
        <v>66</v>
      </c>
      <c r="B49" s="20"/>
      <c r="C49" s="20"/>
      <c r="D49" s="20"/>
      <c r="E49" s="20"/>
      <c r="F49" s="20"/>
      <c r="G49" s="20"/>
      <c r="H49" s="20"/>
      <c r="I49" s="20"/>
      <c r="J49" s="20"/>
      <c r="K49" s="21"/>
    </row>
    <row r="50" spans="1:18" ht="141.75" x14ac:dyDescent="0.2">
      <c r="A50" s="23" t="s">
        <v>71</v>
      </c>
      <c r="B50" s="20"/>
      <c r="C50" s="20"/>
      <c r="D50" s="20"/>
      <c r="E50" s="20"/>
      <c r="F50" s="20"/>
      <c r="G50" s="20"/>
      <c r="H50" s="20"/>
      <c r="I50" s="20"/>
      <c r="J50" s="20"/>
      <c r="K50" s="21"/>
    </row>
    <row r="51" spans="1:18" ht="36" customHeight="1" x14ac:dyDescent="0.2">
      <c r="A51" s="29" t="s">
        <v>45</v>
      </c>
      <c r="B51" s="25"/>
      <c r="C51" s="39" t="s">
        <v>28</v>
      </c>
      <c r="D51" s="39"/>
      <c r="E51" s="39"/>
      <c r="F51" s="39" t="s">
        <v>23</v>
      </c>
      <c r="G51" s="39"/>
      <c r="H51" s="39"/>
      <c r="I51" s="40" t="s">
        <v>24</v>
      </c>
      <c r="J51" s="40"/>
      <c r="K51" s="41"/>
      <c r="Q51" s="1">
        <v>15000</v>
      </c>
      <c r="R51" s="1">
        <f>IF(I48&gt;15000,I48-15000,0)</f>
        <v>10000</v>
      </c>
    </row>
    <row r="52" spans="1:18" ht="31.5" x14ac:dyDescent="0.2">
      <c r="A52" s="23" t="s">
        <v>46</v>
      </c>
      <c r="B52" s="20"/>
      <c r="C52" s="42">
        <f>I52*F52*0.004*80%</f>
        <v>12756.480000000001</v>
      </c>
      <c r="D52" s="42"/>
      <c r="E52" s="42"/>
      <c r="F52" s="43">
        <v>265.76</v>
      </c>
      <c r="G52" s="43"/>
      <c r="H52" s="43"/>
      <c r="I52" s="44">
        <v>15000</v>
      </c>
      <c r="J52" s="44"/>
      <c r="K52" s="45"/>
    </row>
    <row r="53" spans="1:18" ht="31.5" x14ac:dyDescent="0.2">
      <c r="A53" s="23" t="s">
        <v>61</v>
      </c>
      <c r="B53" s="20"/>
      <c r="C53" s="20"/>
      <c r="D53" s="20"/>
      <c r="E53" s="20"/>
      <c r="F53" s="20"/>
      <c r="G53" s="20"/>
      <c r="H53" s="20"/>
      <c r="I53" s="20"/>
      <c r="J53" s="20"/>
      <c r="K53" s="21"/>
    </row>
    <row r="54" spans="1:18" ht="36" customHeight="1" x14ac:dyDescent="0.2">
      <c r="A54" s="29" t="s">
        <v>47</v>
      </c>
      <c r="B54" s="25"/>
      <c r="C54" s="39" t="s">
        <v>28</v>
      </c>
      <c r="D54" s="39"/>
      <c r="E54" s="39"/>
      <c r="F54" s="39" t="s">
        <v>42</v>
      </c>
      <c r="G54" s="39"/>
      <c r="H54" s="39"/>
      <c r="I54" s="40" t="s">
        <v>41</v>
      </c>
      <c r="J54" s="40"/>
      <c r="K54" s="41"/>
    </row>
    <row r="55" spans="1:18" ht="31.5" x14ac:dyDescent="0.2">
      <c r="A55" s="23" t="s">
        <v>48</v>
      </c>
      <c r="B55" s="20"/>
      <c r="C55" s="42">
        <f>I55*F55*0.004</f>
        <v>1080</v>
      </c>
      <c r="D55" s="42"/>
      <c r="E55" s="42"/>
      <c r="F55" s="50">
        <v>60</v>
      </c>
      <c r="G55" s="43"/>
      <c r="H55" s="43"/>
      <c r="I55" s="44">
        <v>4500</v>
      </c>
      <c r="J55" s="44"/>
      <c r="K55" s="45"/>
    </row>
    <row r="56" spans="1:18" ht="78.75" x14ac:dyDescent="0.2">
      <c r="A56" s="26" t="s">
        <v>67</v>
      </c>
      <c r="B56" s="27"/>
      <c r="C56" s="27"/>
      <c r="D56" s="27"/>
      <c r="E56" s="27"/>
      <c r="F56" s="27"/>
      <c r="G56" s="27"/>
      <c r="H56" s="27"/>
      <c r="I56" s="27"/>
      <c r="J56" s="27"/>
      <c r="K56" s="28"/>
    </row>
  </sheetData>
  <protectedRanges>
    <protectedRange algorithmName="SHA-512" hashValue="DHioL6TXsk2OxyV7A7tJMOLSfDZQvYAART8pJNxmM5FeRA+CyHtZJ/EvUK+dMurW34yNaj5pmJNTOncfD7W2Qw==" saltValue="CWSmQZWz+hx0DWjiNbzaQg==" spinCount="100000" sqref="A2:K38" name="Range1"/>
  </protectedRanges>
  <mergeCells count="38">
    <mergeCell ref="A36:K36"/>
    <mergeCell ref="J2:K2"/>
    <mergeCell ref="A37:K37"/>
    <mergeCell ref="C45:E45"/>
    <mergeCell ref="F45:H45"/>
    <mergeCell ref="I45:K45"/>
    <mergeCell ref="I40:K40"/>
    <mergeCell ref="C42:E42"/>
    <mergeCell ref="F42:H42"/>
    <mergeCell ref="I42:K42"/>
    <mergeCell ref="C43:E43"/>
    <mergeCell ref="F43:H43"/>
    <mergeCell ref="I43:K43"/>
    <mergeCell ref="C55:E55"/>
    <mergeCell ref="F55:H55"/>
    <mergeCell ref="I55:K55"/>
    <mergeCell ref="C51:E51"/>
    <mergeCell ref="F51:H51"/>
    <mergeCell ref="I51:K51"/>
    <mergeCell ref="C52:E52"/>
    <mergeCell ref="F52:H52"/>
    <mergeCell ref="I52:K52"/>
    <mergeCell ref="A1:K1"/>
    <mergeCell ref="A38:K38"/>
    <mergeCell ref="C54:E54"/>
    <mergeCell ref="F54:H54"/>
    <mergeCell ref="I54:K54"/>
    <mergeCell ref="C48:E48"/>
    <mergeCell ref="F48:H48"/>
    <mergeCell ref="I48:K48"/>
    <mergeCell ref="C46:E46"/>
    <mergeCell ref="F46:H46"/>
    <mergeCell ref="I46:K46"/>
    <mergeCell ref="C39:E39"/>
    <mergeCell ref="C40:E40"/>
    <mergeCell ref="F39:H39"/>
    <mergeCell ref="I39:K39"/>
    <mergeCell ref="F40:H40"/>
  </mergeCells>
  <hyperlinks>
    <hyperlink ref="A38:K38" r:id="rId1" display="Click here to access the Town of Leland Permit and Inspections Fee Schedule " xr:uid="{38648DB6-0748-4C8E-B2DA-9BEC77B54F0D}"/>
  </hyperlinks>
  <pageMargins left="0.7" right="0.7" top="0.75" bottom="0.75" header="0.3" footer="0.3"/>
  <pageSetup scale="63"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6f877bb0-644e-4964-ab95-1cdfd57b9764">
      <Terms xmlns="http://schemas.microsoft.com/office/infopath/2007/PartnerControls"/>
    </lcf76f155ced4ddcb4097134ff3c332f>
    <TaxCatchAll xmlns="7b19dd66-8bd2-42f8-9c7d-3599713b93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2A3D6DB80879149B109264544575F62" ma:contentTypeVersion="18" ma:contentTypeDescription="Create a new document." ma:contentTypeScope="" ma:versionID="2abeca5df71f08d5d4b4c5afcd616f60">
  <xsd:schema xmlns:xsd="http://www.w3.org/2001/XMLSchema" xmlns:xs="http://www.w3.org/2001/XMLSchema" xmlns:p="http://schemas.microsoft.com/office/2006/metadata/properties" xmlns:ns1="http://schemas.microsoft.com/sharepoint/v3" xmlns:ns2="7b19dd66-8bd2-42f8-9c7d-3599713b9390" xmlns:ns3="6f877bb0-644e-4964-ab95-1cdfd57b9764" targetNamespace="http://schemas.microsoft.com/office/2006/metadata/properties" ma:root="true" ma:fieldsID="552017f2b7549567e1a812d5e0b4e439" ns1:_="" ns2:_="" ns3:_="">
    <xsd:import namespace="http://schemas.microsoft.com/sharepoint/v3"/>
    <xsd:import namespace="7b19dd66-8bd2-42f8-9c7d-3599713b9390"/>
    <xsd:import namespace="6f877bb0-644e-4964-ab95-1cdfd57b97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1:_ip_UnifiedCompliancePolicyProperties" minOccurs="0"/>
                <xsd:element ref="ns1:_ip_UnifiedCompliancePolicyUIAction" minOccurs="0"/>
                <xsd:element ref="ns3:MediaServiceAutoTags"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19dd66-8bd2-42f8-9c7d-3599713b939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3ec4792a-6c54-47cf-84f4-f636d12d08ea}" ma:internalName="TaxCatchAll" ma:showField="CatchAllData" ma:web="7b19dd66-8bd2-42f8-9c7d-3599713b93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877bb0-644e-4964-ab95-1cdfd57b976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0bb7208-267d-40f5-bf99-d127bf70b0d1"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4FE57C-7909-4374-A411-154F13E3A49D}">
  <ds:schemaRefs>
    <ds:schemaRef ds:uri="http://purl.org/dc/dcmitype/"/>
    <ds:schemaRef ds:uri="http://www.w3.org/XML/1998/namespace"/>
    <ds:schemaRef ds:uri="http://schemas.microsoft.com/office/2006/documentManagement/types"/>
    <ds:schemaRef ds:uri="http://purl.org/dc/terms/"/>
    <ds:schemaRef ds:uri="7b19dd66-8bd2-42f8-9c7d-3599713b9390"/>
    <ds:schemaRef ds:uri="http://schemas.openxmlformats.org/package/2006/metadata/core-properties"/>
    <ds:schemaRef ds:uri="http://schemas.microsoft.com/office/2006/metadata/properties"/>
    <ds:schemaRef ds:uri="http://schemas.microsoft.com/sharepoint/v3"/>
    <ds:schemaRef ds:uri="http://purl.org/dc/elements/1.1/"/>
    <ds:schemaRef ds:uri="6f877bb0-644e-4964-ab95-1cdfd57b9764"/>
    <ds:schemaRef ds:uri="http://schemas.microsoft.com/office/infopath/2007/PartnerControls"/>
  </ds:schemaRefs>
</ds:datastoreItem>
</file>

<file path=customXml/itemProps2.xml><?xml version="1.0" encoding="utf-8"?>
<ds:datastoreItem xmlns:ds="http://schemas.openxmlformats.org/officeDocument/2006/customXml" ds:itemID="{305DD7EF-999E-4908-902E-029205786F2F}">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7b19dd66-8bd2-42f8-9c7d-3599713b9390"/>
    <ds:schemaRef ds:uri="6f877bb0-644e-4964-ab95-1cdfd57b976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C9E97F-E85D-4468-B3A3-AA077AC4D3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FY2025 ICC Costs (Rounded)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Schroeder</dc:creator>
  <cp:lastModifiedBy>Joe Velasquez</cp:lastModifiedBy>
  <cp:lastPrinted>2024-03-15T15:42:09Z</cp:lastPrinted>
  <dcterms:created xsi:type="dcterms:W3CDTF">2023-07-03T11:25:06Z</dcterms:created>
  <dcterms:modified xsi:type="dcterms:W3CDTF">2025-08-04T16:41:33Z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0x01010022A3D6DB80879149B109264544575F62</vt:lpwstr>
  </property>
  <property fmtid="{D5CDD505-2E9C-101B-9397-08002B2CF9AE}" pid="3" name="MediaServiceImageTags">
    <vt:lpwstr/>
  </property>
</Properties>
</file>